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10" yWindow="630" windowWidth="27795" windowHeight="12585"/>
  </bookViews>
  <sheets>
    <sheet name="Blad1" sheetId="1" r:id="rId1"/>
    <sheet name="Blad2" sheetId="2" r:id="rId2"/>
    <sheet name="Blad3" sheetId="3" r:id="rId3"/>
    <sheet name="Blad4" sheetId="4" r:id="rId4"/>
  </sheets>
  <calcPr calcId="145621"/>
  <customWorkbookViews>
    <customWorkbookView name="Anna - Personlig vy" guid="{3C445C02-3C56-4100-B1F3-320420735BFA}" mergeInterval="0" personalView="1" maximized="1" windowWidth="1920" windowHeight="855" activeSheetId="1"/>
  </customWorkbookViews>
</workbook>
</file>

<file path=xl/calcChain.xml><?xml version="1.0" encoding="utf-8"?>
<calcChain xmlns="http://schemas.openxmlformats.org/spreadsheetml/2006/main">
  <c r="F40" i="1" l="1"/>
  <c r="F37" i="1"/>
  <c r="F35" i="1"/>
  <c r="F34" i="1"/>
  <c r="F33" i="1"/>
  <c r="F32" i="1"/>
  <c r="F31" i="1"/>
  <c r="F29" i="1"/>
  <c r="F28" i="1"/>
  <c r="F24" i="1"/>
  <c r="F23" i="1"/>
  <c r="F19" i="1"/>
  <c r="F17" i="1"/>
  <c r="F15" i="1"/>
  <c r="F11" i="1"/>
  <c r="F8" i="1"/>
  <c r="F7" i="1"/>
  <c r="F6" i="1"/>
  <c r="F5" i="1"/>
</calcChain>
</file>

<file path=xl/sharedStrings.xml><?xml version="1.0" encoding="utf-8"?>
<sst xmlns="http://schemas.openxmlformats.org/spreadsheetml/2006/main" count="269" uniqueCount="203">
  <si>
    <t xml:space="preserve">Seminarieparken </t>
  </si>
  <si>
    <t>Empoasca vitis</t>
  </si>
  <si>
    <t>Acericerus heydenii</t>
  </si>
  <si>
    <t>Anthocoris nemoralis</t>
  </si>
  <si>
    <t>Ectopsocus  briggisi</t>
  </si>
  <si>
    <t>Atomaria atricapilla</t>
  </si>
  <si>
    <t>Ozyptila brevipes</t>
  </si>
  <si>
    <t>Zonocyba bifasciata</t>
  </si>
  <si>
    <t>Europiella artemisiae</t>
  </si>
  <si>
    <t>Pediopsis tiliae</t>
  </si>
  <si>
    <t>Anomoia purumunda</t>
  </si>
  <si>
    <t>Platypalpus verralli</t>
  </si>
  <si>
    <t>Stenochironomus gibbus</t>
  </si>
  <si>
    <t>Anthopora retusa</t>
  </si>
  <si>
    <t>Campylosteira verna</t>
  </si>
  <si>
    <t>Platybunus pinetorum</t>
  </si>
  <si>
    <t>Oxybelus uniglumis</t>
  </si>
  <si>
    <t>Aleurochiton aceris</t>
  </si>
  <si>
    <t>Pammene regiana</t>
  </si>
  <si>
    <t>Ekgurkspindeln</t>
  </si>
  <si>
    <t>Pocota Personata</t>
  </si>
  <si>
    <t>Purpurljusmott</t>
  </si>
  <si>
    <t>Vitfläckig ängsmott</t>
  </si>
  <si>
    <t>Closterotomus biclavatus</t>
  </si>
  <si>
    <t>Hallonglasvinge</t>
  </si>
  <si>
    <t>Röd flickslända</t>
  </si>
  <si>
    <t>Skinnbaggen strimulus</t>
  </si>
  <si>
    <t>Mindre fläckmätare</t>
  </si>
  <si>
    <t>Almsnabbvinge</t>
  </si>
  <si>
    <t>Satyrium w-album</t>
  </si>
  <si>
    <t>strit</t>
  </si>
  <si>
    <t>Stemonyphantes lineatus</t>
  </si>
  <si>
    <t>Randmattvävare</t>
  </si>
  <si>
    <t>näbbstinkfly</t>
  </si>
  <si>
    <t>småfläckig rektangelstövslända</t>
  </si>
  <si>
    <t>fruktbagge</t>
  </si>
  <si>
    <t>Mosspaddspindel</t>
  </si>
  <si>
    <t>skinnbagge</t>
  </si>
  <si>
    <t>Den 31 augusti hittade jag en skinnbagge i parken, Europiella artemisiae. En skinnbagge som endast anträfats en gång tidigare i kommunen, 2004 enl artportalen.</t>
  </si>
  <si>
    <t>Tisdagen den 24 november hittade jag andra fyndet i kommunen och tredje fyndet i Uppland (enl Artportalen) i Seminarieparken. Det var en Mosspaddspindel Ozyptila brevipes.</t>
  </si>
  <si>
    <t>Den här lilla striten har jag glömt att redovisa för Seminarieparken. En liten strit som gillar Avenbok och den hittades just i Avenbokrundeln. Endast anträffad i Stadsskogen i Uppsala i kommunen. Nu alltså även i Seminarieparken. Namnet är Zonocyba bifasciata.</t>
  </si>
  <si>
    <t>Den 24 november hittade jag även en liten skalbagge som är mindre än 2 mm i strumplästen. Det är den lilla fuktbaggen Atomaria atricapilla. Jag har fått den som förslag och det är ingen som opponerat sig vare sig i på skalbaggesiten eller i Artportalen. Det är det tredje fyndet i kommunen. De två tidigare är från 1951 och 1985.</t>
  </si>
  <si>
    <t>Idag i blåsten blev det ett nytt småkrypsfynd för Uppsala kommun och då i Seminarieparken. Det blev den lilla striten Linnavuoriana decempunctata</t>
  </si>
  <si>
    <t>En ny art i Seminarieparken idag trots kylan. Stemonyphantes lineatus (Randmattvävare). Anträffad ett 15-tal gånger i kommunen, men ändå.</t>
  </si>
  <si>
    <t>Idag blev några småttingar i granarna. Striten Empoasca vitis, striten Acericerus heydenii och skinnbaggen (ett näbbstinkfly) Anthocoris nemoralis.</t>
  </si>
  <si>
    <r>
      <t>Jag vet inte om jag har delat med mej av denna lilla stövslända vilken inte anträffats så mycket. Däremot har jag hittad den den i Seminarieparken tre gånger och en gång i Broby. I övrigt är den inte anträffad så här långt norrut i Sverige. Namnet är Småfläckig rektangelstövslända. Det latinska namnet är </t>
    </r>
    <r>
      <rPr>
        <i/>
        <sz val="11"/>
        <color rgb="FF050505"/>
        <rFont val="Segoe UI"/>
        <family val="2"/>
      </rPr>
      <t>Ectopsocus briggsi.</t>
    </r>
  </si>
  <si>
    <t>Då var det dax igen för en ny art i kommunen och då i Seminarieparken. Det är den lilla striten Pediopsis tiliae. Hittades den 16 augusti.</t>
  </si>
  <si>
    <t>fluga</t>
  </si>
  <si>
    <t>Nu dansar den lilla flugan Anomoia purmunda (mycket liten) på blad i Seminarieparken. Anträffad på ytterligare två platser i kommunen.</t>
  </si>
  <si>
    <t>Cryptocephalus moraei</t>
  </si>
  <si>
    <r>
      <t>En liten snygg skalbagge anträffades i parken den 21 juli. Den är bara anträffad tre gånger tidigare i kommunen. Namnet på baggen är </t>
    </r>
    <r>
      <rPr>
        <i/>
        <sz val="11"/>
        <color rgb="FF050505"/>
        <rFont val="Segoe UI"/>
        <family val="2"/>
      </rPr>
      <t>Cryptocephalus moraei.</t>
    </r>
  </si>
  <si>
    <t>En ny art har observerat i Seminarieparken och inte nog med det. Det blev den en första observationen i kommunen och länet. En puckeldansfluga vid namnet Platypalpus verralli.</t>
  </si>
  <si>
    <t>puckeldansfluga</t>
  </si>
  <si>
    <t>Neon reticulatus</t>
  </si>
  <si>
    <t>En ny art till Seminarieparken idag den 20 juni. En inte alltför vanlig hoppspindel i kommunen. Förnahoppspindel Neon reticulatus heter den.</t>
  </si>
  <si>
    <t>fjädermygga</t>
  </si>
  <si>
    <t>Igår den 19 juni gick jag min runda i Seminarieparken och hittade en ny art i Uppsala kommun. Det var en hona fjädermygga Stenochironomus gibbus.</t>
  </si>
  <si>
    <t>svartpälsbi</t>
  </si>
  <si>
    <t>Nu har en rödlistad (NT Nära hotad) art dykt upp i Seminarieparken. Det är en hona Svartpälsbi (Anthophora retusa). Den gör ett boförsök genom att gräva i sanden där Bivargen fanns förra året.</t>
  </si>
  <si>
    <t>Ett nytt småkryp för Uppsala kommun har anträffats i Seminarieparken. En liten skinnbagge på ca 1,8 mm. Namnet är Campylosteira verna. Lite svårfotoad pga litenheten och att den inte ville sitta still.</t>
  </si>
  <si>
    <t>Ett nytt småkryp hittade jag den 3 april. Ny för kommunen och Seminarieparken. Enligt ARTPORTALEN är det det nordligaste fyndet i Sverige. Storögonlocke Platybunus pinetorum. Tyvärr var den lite stukad.</t>
  </si>
  <si>
    <t>Storögonlocke</t>
  </si>
  <si>
    <t>rovstekel</t>
  </si>
  <si>
    <t>På samma lilla grusplätt som Bivargen finns på så finns det en liten rovstekel (6 mm) Oxybelus uniglumis. Den fångar småflugor som den drar ner i små hål i sanden. Flugorna blir till mat för dess larver. Det är den andra platsen i kommunen som den finns i enligt Artportalen. Den andra platsen är Asplunda Uppsala-Näs.</t>
  </si>
  <si>
    <t xml:space="preserve">En stekel som jag upptäckte 2019 i parken på en liten sandyta är Bivargen. Den gräver hål i sanden och lägger ägg. Sedan fångar de bin som de drar ner i hålen som föda åt Bivargens larver.
</t>
  </si>
  <si>
    <t>växtlus</t>
  </si>
  <si>
    <t>Efter ett tips om en snygg puppa på nedfallna Lönnlöv av Skogslönn fann jag att även i parken dessa puppor när jag vände på löv Luciadagen 2019. Det är puppor till växtlöss vid namn Aleurochiton aceris. Puppan är drygt 1 mm</t>
  </si>
  <si>
    <t>Kungssolvecklare</t>
  </si>
  <si>
    <t>Förra året vid den här tiden anträffades en ny fjäril i Seminarieparken och ny för Uppsala län nämligen Kungssolvecklare (Pammene regiana). Det är en liten fjäril som har Tysklönn som värdväxt. En stor Tysklönn står i parkens norra del. Sedan finns småbuskar av Tysklönn lite här och där i parken. I år har Kungssolvecklaren iakttagits igen i en lite gulare version</t>
  </si>
  <si>
    <t>En ny spindelart för hela kommunen anträffades igår den 24/6 i Seminarieparken. Det är den lilla gurkspindeln Ekgurkspindel</t>
  </si>
  <si>
    <t>En ny rödlistad insekt är anträffad igår 24/6 i Seminarieparken. NT-klassad. Det är en större fluga vid namn Jordhumlefluga (Pocota personata).</t>
  </si>
  <si>
    <t>Skinnbaggenymfen</t>
  </si>
  <si>
    <t>Philanthus triangulum</t>
  </si>
  <si>
    <t>Araniella opisthographa</t>
  </si>
  <si>
    <t>Pyrausta purpuralis</t>
  </si>
  <si>
    <t>Stenurella melanura</t>
  </si>
  <si>
    <t>Anania funebris</t>
  </si>
  <si>
    <t>Pennisetia hylaeiformis</t>
  </si>
  <si>
    <t>Pyrrhosoma nymphula</t>
  </si>
  <si>
    <t>Graphosoma lineatum</t>
  </si>
  <si>
    <t>LC</t>
  </si>
  <si>
    <t>Lomaspilis marginata</t>
  </si>
  <si>
    <t>Fyrbandad blombock</t>
  </si>
  <si>
    <t>Leptura quadrifasciata</t>
  </si>
  <si>
    <t>NT</t>
  </si>
  <si>
    <t>Linnavuoriana decempunctata</t>
  </si>
  <si>
    <t>NE</t>
  </si>
  <si>
    <t>NE - ej bedömd</t>
  </si>
  <si>
    <t>DE - kunskapsbrist</t>
  </si>
  <si>
    <t>Johannesörtsfallbagge</t>
  </si>
  <si>
    <t>Förnahoppspindel</t>
  </si>
  <si>
    <t>LC - livskraftig</t>
  </si>
  <si>
    <t>NT - nära hotad</t>
  </si>
  <si>
    <t>Bivarg</t>
  </si>
  <si>
    <t>NA - ej tillämplig</t>
  </si>
  <si>
    <t>NA</t>
  </si>
  <si>
    <t>Jordhumlefluga</t>
  </si>
  <si>
    <t>Ängsblombock</t>
  </si>
  <si>
    <t>Tistelfjäril</t>
  </si>
  <si>
    <t>Vanessa crdui</t>
  </si>
  <si>
    <t>4/6</t>
  </si>
  <si>
    <t>1/23</t>
  </si>
  <si>
    <t>3/8</t>
  </si>
  <si>
    <t>3/4</t>
  </si>
  <si>
    <t>1/1</t>
  </si>
  <si>
    <t>3/7</t>
  </si>
  <si>
    <t>7/7</t>
  </si>
  <si>
    <t>1/3</t>
  </si>
  <si>
    <t>1/5</t>
  </si>
  <si>
    <t>1/66</t>
  </si>
  <si>
    <t>12/12</t>
  </si>
  <si>
    <t>15/63</t>
  </si>
  <si>
    <t>2/39</t>
  </si>
  <si>
    <t>8/8</t>
  </si>
  <si>
    <t>5/5</t>
  </si>
  <si>
    <t>1/19</t>
  </si>
  <si>
    <t>2/29</t>
  </si>
  <si>
    <t>2/3</t>
  </si>
  <si>
    <t>5/11</t>
  </si>
  <si>
    <t>4/19</t>
  </si>
  <si>
    <t>14/234</t>
  </si>
  <si>
    <t>4/27</t>
  </si>
  <si>
    <t>7/21</t>
  </si>
  <si>
    <t>2/2</t>
  </si>
  <si>
    <t>13/1 21</t>
  </si>
  <si>
    <t>30/12 20</t>
  </si>
  <si>
    <t>28/11 20</t>
  </si>
  <si>
    <t>26/11 20</t>
  </si>
  <si>
    <t>9/11 20</t>
  </si>
  <si>
    <t>3/9 20</t>
  </si>
  <si>
    <t>17/8 20</t>
  </si>
  <si>
    <t>23/7  20</t>
  </si>
  <si>
    <t>23/7 20</t>
  </si>
  <si>
    <t>14/7 20</t>
  </si>
  <si>
    <t>20/7 20</t>
  </si>
  <si>
    <t>28/5 20</t>
  </si>
  <si>
    <t>21/5 20</t>
  </si>
  <si>
    <t>5/4 20</t>
  </si>
  <si>
    <t>10/3 20</t>
  </si>
  <si>
    <t>27/2 20</t>
  </si>
  <si>
    <t>23/1 20</t>
  </si>
  <si>
    <t>28/6 19</t>
  </si>
  <si>
    <t>25/6 19</t>
  </si>
  <si>
    <t>14/6 19</t>
  </si>
  <si>
    <t>13/6 19</t>
  </si>
  <si>
    <t>11/3 21</t>
  </si>
  <si>
    <t>10/3 21</t>
  </si>
  <si>
    <t>Blitum bonus-henricus</t>
  </si>
  <si>
    <t>Lungrot</t>
  </si>
  <si>
    <t>VU</t>
  </si>
  <si>
    <t>2/41</t>
  </si>
  <si>
    <t>15/7 20</t>
  </si>
  <si>
    <t>Acer campestre</t>
  </si>
  <si>
    <t>Naverlönn</t>
  </si>
  <si>
    <t>CR</t>
  </si>
  <si>
    <t>2/55</t>
  </si>
  <si>
    <t>7/10 16</t>
  </si>
  <si>
    <t>Tornseglare</t>
  </si>
  <si>
    <t>Överflygande</t>
  </si>
  <si>
    <t>Havsörn</t>
  </si>
  <si>
    <t>Dryobates minor</t>
  </si>
  <si>
    <t>Mindre hackspett</t>
  </si>
  <si>
    <t>Ockragult gulvingefly</t>
  </si>
  <si>
    <t>Fyrisvall, 100 m från Seminarieprllken</t>
  </si>
  <si>
    <t>Cinnoberbaggen</t>
  </si>
  <si>
    <t>Apus apus</t>
  </si>
  <si>
    <t>27/5 19</t>
  </si>
  <si>
    <t>EN - starkt hotad</t>
  </si>
  <si>
    <t>Haliaeetus albicilla</t>
  </si>
  <si>
    <t>25/9 19</t>
  </si>
  <si>
    <t>19/6 16</t>
  </si>
  <si>
    <t>Cirrhia gilvago</t>
  </si>
  <si>
    <t>1/16</t>
  </si>
  <si>
    <t>4/10 19</t>
  </si>
  <si>
    <t>Cucujus cinnaberinus</t>
  </si>
  <si>
    <t>2020 = EN Fyrisvall, 100 m från Seminarieprllken</t>
  </si>
  <si>
    <t>25/10 16</t>
  </si>
  <si>
    <t>2/191</t>
  </si>
  <si>
    <t>20200 EN Överflygande</t>
  </si>
  <si>
    <t>EN</t>
  </si>
  <si>
    <t>Art</t>
  </si>
  <si>
    <t>Röd</t>
  </si>
  <si>
    <t>lista</t>
  </si>
  <si>
    <t>Ant</t>
  </si>
  <si>
    <t>Se/upps</t>
  </si>
  <si>
    <t>Datum</t>
  </si>
  <si>
    <t>fb-gr</t>
  </si>
  <si>
    <t>Text vid bildpresentation</t>
  </si>
  <si>
    <t>i %</t>
  </si>
  <si>
    <t>Kolumn rubriker</t>
  </si>
  <si>
    <t>E - antal observation Seminarieparken / Uppsala</t>
  </si>
  <si>
    <t>F - antal observationer i %</t>
  </si>
  <si>
    <t>G - datum för publicering på fb-gruppen Rädda Seminarieparken</t>
  </si>
  <si>
    <t>Rödlista kategorier</t>
  </si>
  <si>
    <t>VU - hotad</t>
  </si>
  <si>
    <t>CR - akut hotad</t>
  </si>
  <si>
    <t>10 - Rödlistade: 7 nära hotad (NT), 2 sårbar (VU), 1 akut hotad (CR)</t>
  </si>
  <si>
    <t xml:space="preserve">  4 - Ny art i seminarieparken</t>
  </si>
  <si>
    <t>12 - Finns  endast i seminarieparken</t>
  </si>
  <si>
    <t>Färgschema</t>
  </si>
  <si>
    <t xml:space="preserve">A - avser bildnummer i bilaga till MMD överklagan </t>
  </si>
  <si>
    <t>Ej inlagd i artportalen</t>
  </si>
  <si>
    <t>Bilaga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</si>
</sst>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50505"/>
      <name val="Segoe UI"/>
      <family val="2"/>
    </font>
    <font>
      <i/>
      <sz val="11"/>
      <color rgb="FF050505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 applyFont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B6" sqref="B6"/>
    </sheetView>
  </sheetViews>
  <sheetFormatPr defaultRowHeight="15" x14ac:dyDescent="0.25"/>
  <cols>
    <col min="2" max="2" width="27" bestFit="1" customWidth="1"/>
    <col min="3" max="3" width="29.140625" bestFit="1" customWidth="1"/>
    <col min="4" max="4" width="6.42578125" style="13" bestFit="1" customWidth="1"/>
    <col min="5" max="5" width="7" style="9" customWidth="1"/>
    <col min="6" max="6" width="6.42578125" style="11" customWidth="1"/>
    <col min="7" max="7" width="9.140625" style="8"/>
    <col min="8" max="8" width="237.5703125" bestFit="1" customWidth="1"/>
  </cols>
  <sheetData>
    <row r="1" spans="1:8" x14ac:dyDescent="0.25">
      <c r="A1" t="s">
        <v>202</v>
      </c>
    </row>
    <row r="3" spans="1:8" x14ac:dyDescent="0.25">
      <c r="B3" s="17" t="s">
        <v>0</v>
      </c>
      <c r="C3" t="s">
        <v>180</v>
      </c>
      <c r="D3" s="13" t="s">
        <v>181</v>
      </c>
      <c r="E3" s="9" t="s">
        <v>183</v>
      </c>
      <c r="F3" s="11" t="s">
        <v>183</v>
      </c>
      <c r="G3" s="8" t="s">
        <v>185</v>
      </c>
      <c r="H3" t="s">
        <v>187</v>
      </c>
    </row>
    <row r="4" spans="1:8" x14ac:dyDescent="0.25">
      <c r="D4" s="13" t="s">
        <v>182</v>
      </c>
      <c r="E4" s="9" t="s">
        <v>184</v>
      </c>
      <c r="F4" s="11" t="s">
        <v>188</v>
      </c>
      <c r="G4" s="8" t="s">
        <v>186</v>
      </c>
    </row>
    <row r="5" spans="1:8" ht="16.5" x14ac:dyDescent="0.3">
      <c r="A5">
        <v>2</v>
      </c>
      <c r="B5" t="s">
        <v>1</v>
      </c>
      <c r="C5" t="s">
        <v>30</v>
      </c>
      <c r="D5" s="13" t="s">
        <v>80</v>
      </c>
      <c r="E5" s="9" t="s">
        <v>100</v>
      </c>
      <c r="F5" s="11">
        <f>4/6*100</f>
        <v>66.666666666666657</v>
      </c>
      <c r="G5" s="8" t="s">
        <v>124</v>
      </c>
      <c r="H5" s="1" t="s">
        <v>44</v>
      </c>
    </row>
    <row r="6" spans="1:8" x14ac:dyDescent="0.25">
      <c r="A6">
        <v>2</v>
      </c>
      <c r="B6" t="s">
        <v>2</v>
      </c>
      <c r="C6" t="s">
        <v>30</v>
      </c>
      <c r="D6" s="13" t="s">
        <v>80</v>
      </c>
      <c r="E6" s="9" t="s">
        <v>101</v>
      </c>
      <c r="F6" s="11">
        <f>1/23*100</f>
        <v>4.3478260869565215</v>
      </c>
      <c r="G6" s="8" t="s">
        <v>124</v>
      </c>
    </row>
    <row r="7" spans="1:8" x14ac:dyDescent="0.25">
      <c r="A7">
        <v>2</v>
      </c>
      <c r="B7" t="s">
        <v>3</v>
      </c>
      <c r="C7" t="s">
        <v>33</v>
      </c>
      <c r="D7" s="13" t="s">
        <v>80</v>
      </c>
      <c r="E7" s="9" t="s">
        <v>102</v>
      </c>
      <c r="F7" s="11">
        <f>3/8*100</f>
        <v>37.5</v>
      </c>
      <c r="G7" s="8" t="s">
        <v>124</v>
      </c>
    </row>
    <row r="8" spans="1:8" ht="16.5" x14ac:dyDescent="0.3">
      <c r="A8">
        <v>4</v>
      </c>
      <c r="B8" t="s">
        <v>4</v>
      </c>
      <c r="C8" t="s">
        <v>34</v>
      </c>
      <c r="D8" s="13" t="s">
        <v>86</v>
      </c>
      <c r="E8" s="9" t="s">
        <v>103</v>
      </c>
      <c r="F8" s="11">
        <f>3/4*100</f>
        <v>75</v>
      </c>
      <c r="G8" s="8" t="s">
        <v>125</v>
      </c>
      <c r="H8" s="1" t="s">
        <v>45</v>
      </c>
    </row>
    <row r="9" spans="1:8" x14ac:dyDescent="0.25">
      <c r="A9" s="4">
        <v>5</v>
      </c>
      <c r="B9" t="s">
        <v>5</v>
      </c>
      <c r="C9" t="s">
        <v>35</v>
      </c>
      <c r="D9" s="13" t="s">
        <v>80</v>
      </c>
      <c r="E9" s="9" t="s">
        <v>104</v>
      </c>
      <c r="F9" s="11">
        <v>100</v>
      </c>
      <c r="G9" s="8" t="s">
        <v>126</v>
      </c>
      <c r="H9" t="s">
        <v>41</v>
      </c>
    </row>
    <row r="10" spans="1:8" ht="16.5" x14ac:dyDescent="0.3">
      <c r="A10" s="4">
        <v>6</v>
      </c>
      <c r="B10" t="s">
        <v>6</v>
      </c>
      <c r="C10" t="s">
        <v>36</v>
      </c>
      <c r="D10" s="13" t="s">
        <v>80</v>
      </c>
      <c r="E10" s="9" t="s">
        <v>104</v>
      </c>
      <c r="F10" s="11">
        <v>100</v>
      </c>
      <c r="G10" s="8" t="s">
        <v>127</v>
      </c>
      <c r="H10" s="1" t="s">
        <v>39</v>
      </c>
    </row>
    <row r="11" spans="1:8" ht="15.75" customHeight="1" x14ac:dyDescent="0.25">
      <c r="A11" s="7">
        <v>7</v>
      </c>
      <c r="B11" t="s">
        <v>7</v>
      </c>
      <c r="C11" t="s">
        <v>30</v>
      </c>
      <c r="D11" s="13" t="s">
        <v>80</v>
      </c>
      <c r="E11" s="9" t="s">
        <v>105</v>
      </c>
      <c r="F11" s="11">
        <f>3/7*100</f>
        <v>42.857142857142854</v>
      </c>
      <c r="G11" s="8" t="s">
        <v>128</v>
      </c>
      <c r="H11" s="2" t="s">
        <v>40</v>
      </c>
    </row>
    <row r="12" spans="1:8" ht="16.5" x14ac:dyDescent="0.3">
      <c r="A12" s="4">
        <v>8</v>
      </c>
      <c r="B12" t="s">
        <v>8</v>
      </c>
      <c r="C12" t="s">
        <v>37</v>
      </c>
      <c r="D12" s="13" t="s">
        <v>80</v>
      </c>
      <c r="E12" s="9" t="s">
        <v>123</v>
      </c>
      <c r="F12" s="11">
        <v>100</v>
      </c>
      <c r="G12" s="8" t="s">
        <v>129</v>
      </c>
      <c r="H12" s="1" t="s">
        <v>38</v>
      </c>
    </row>
    <row r="13" spans="1:8" ht="16.5" x14ac:dyDescent="0.3">
      <c r="A13" s="4">
        <v>9</v>
      </c>
      <c r="B13" t="s">
        <v>9</v>
      </c>
      <c r="C13" t="s">
        <v>30</v>
      </c>
      <c r="D13" s="13" t="s">
        <v>80</v>
      </c>
      <c r="E13" s="9" t="s">
        <v>104</v>
      </c>
      <c r="F13" s="11">
        <v>100</v>
      </c>
      <c r="G13" s="8" t="s">
        <v>130</v>
      </c>
      <c r="H13" s="1" t="s">
        <v>46</v>
      </c>
    </row>
    <row r="14" spans="1:8" ht="16.5" x14ac:dyDescent="0.3">
      <c r="A14" s="4">
        <v>10</v>
      </c>
      <c r="B14" t="s">
        <v>10</v>
      </c>
      <c r="C14" t="s">
        <v>47</v>
      </c>
      <c r="D14" s="13" t="s">
        <v>80</v>
      </c>
      <c r="E14" s="9" t="s">
        <v>106</v>
      </c>
      <c r="F14" s="11">
        <v>100</v>
      </c>
      <c r="G14" s="8" t="s">
        <v>131</v>
      </c>
      <c r="H14" s="1" t="s">
        <v>48</v>
      </c>
    </row>
    <row r="15" spans="1:8" ht="16.5" x14ac:dyDescent="0.3">
      <c r="A15" s="7">
        <v>11</v>
      </c>
      <c r="B15" t="s">
        <v>49</v>
      </c>
      <c r="C15" t="s">
        <v>89</v>
      </c>
      <c r="D15" s="13" t="s">
        <v>80</v>
      </c>
      <c r="E15" s="9" t="s">
        <v>107</v>
      </c>
      <c r="F15" s="11">
        <f>1/3*100</f>
        <v>33.333333333333329</v>
      </c>
      <c r="G15" s="8" t="s">
        <v>132</v>
      </c>
      <c r="H15" s="1" t="s">
        <v>50</v>
      </c>
    </row>
    <row r="16" spans="1:8" ht="16.5" x14ac:dyDescent="0.3">
      <c r="A16" s="4">
        <v>12</v>
      </c>
      <c r="B16" t="s">
        <v>11</v>
      </c>
      <c r="C16" t="s">
        <v>52</v>
      </c>
      <c r="D16" s="13" t="s">
        <v>86</v>
      </c>
      <c r="E16" s="9" t="s">
        <v>104</v>
      </c>
      <c r="F16" s="11">
        <v>100</v>
      </c>
      <c r="G16" s="8" t="s">
        <v>133</v>
      </c>
      <c r="H16" s="1" t="s">
        <v>51</v>
      </c>
    </row>
    <row r="17" spans="1:8" ht="16.5" x14ac:dyDescent="0.3">
      <c r="A17" s="7">
        <v>13</v>
      </c>
      <c r="B17" t="s">
        <v>53</v>
      </c>
      <c r="C17" t="s">
        <v>90</v>
      </c>
      <c r="D17" s="13" t="s">
        <v>80</v>
      </c>
      <c r="E17" s="9" t="s">
        <v>108</v>
      </c>
      <c r="F17" s="11">
        <f>1/5*100</f>
        <v>20</v>
      </c>
      <c r="G17" s="8" t="s">
        <v>134</v>
      </c>
      <c r="H17" s="1" t="s">
        <v>54</v>
      </c>
    </row>
    <row r="18" spans="1:8" ht="16.5" x14ac:dyDescent="0.3">
      <c r="A18" s="4">
        <v>14</v>
      </c>
      <c r="B18" t="s">
        <v>12</v>
      </c>
      <c r="C18" t="s">
        <v>55</v>
      </c>
      <c r="D18" s="13" t="s">
        <v>86</v>
      </c>
      <c r="E18" s="9" t="s">
        <v>104</v>
      </c>
      <c r="F18" s="11">
        <v>100</v>
      </c>
      <c r="G18" s="8" t="s">
        <v>134</v>
      </c>
      <c r="H18" s="1" t="s">
        <v>56</v>
      </c>
    </row>
    <row r="19" spans="1:8" ht="16.5" x14ac:dyDescent="0.3">
      <c r="A19" s="5">
        <v>15</v>
      </c>
      <c r="B19" t="s">
        <v>13</v>
      </c>
      <c r="C19" t="s">
        <v>57</v>
      </c>
      <c r="D19" s="13" t="s">
        <v>84</v>
      </c>
      <c r="E19" s="9" t="s">
        <v>109</v>
      </c>
      <c r="F19" s="11">
        <f>1/66*100</f>
        <v>1.5151515151515151</v>
      </c>
      <c r="G19" s="8" t="s">
        <v>135</v>
      </c>
      <c r="H19" s="1" t="s">
        <v>58</v>
      </c>
    </row>
    <row r="20" spans="1:8" ht="16.5" x14ac:dyDescent="0.3">
      <c r="A20" s="4">
        <v>16</v>
      </c>
      <c r="B20" t="s">
        <v>14</v>
      </c>
      <c r="C20" t="s">
        <v>37</v>
      </c>
      <c r="D20" s="13" t="s">
        <v>80</v>
      </c>
      <c r="E20" s="9" t="s">
        <v>104</v>
      </c>
      <c r="F20" s="11">
        <v>100</v>
      </c>
      <c r="G20" s="8" t="s">
        <v>136</v>
      </c>
      <c r="H20" s="1" t="s">
        <v>59</v>
      </c>
    </row>
    <row r="21" spans="1:8" ht="16.5" x14ac:dyDescent="0.3">
      <c r="A21" s="4">
        <v>17</v>
      </c>
      <c r="B21" t="s">
        <v>15</v>
      </c>
      <c r="C21" t="s">
        <v>61</v>
      </c>
      <c r="D21" s="13" t="s">
        <v>80</v>
      </c>
      <c r="E21" s="9" t="s">
        <v>104</v>
      </c>
      <c r="F21" s="11">
        <v>100</v>
      </c>
      <c r="G21" s="8" t="s">
        <v>137</v>
      </c>
      <c r="H21" s="1" t="s">
        <v>60</v>
      </c>
    </row>
    <row r="22" spans="1:8" ht="16.5" x14ac:dyDescent="0.3">
      <c r="A22" s="4">
        <v>18</v>
      </c>
      <c r="B22" t="s">
        <v>16</v>
      </c>
      <c r="C22" t="s">
        <v>62</v>
      </c>
      <c r="D22" s="13" t="s">
        <v>80</v>
      </c>
      <c r="E22" s="9" t="s">
        <v>110</v>
      </c>
      <c r="F22" s="11">
        <v>100</v>
      </c>
      <c r="G22" s="8" t="s">
        <v>138</v>
      </c>
      <c r="H22" s="1" t="s">
        <v>63</v>
      </c>
    </row>
    <row r="23" spans="1:8" ht="14.25" customHeight="1" x14ac:dyDescent="0.25">
      <c r="A23" s="6">
        <v>19</v>
      </c>
      <c r="B23" t="s">
        <v>72</v>
      </c>
      <c r="C23" t="s">
        <v>93</v>
      </c>
      <c r="D23" s="13" t="s">
        <v>80</v>
      </c>
      <c r="E23" s="9" t="s">
        <v>111</v>
      </c>
      <c r="F23" s="11">
        <f>15/63*100</f>
        <v>23.809523809523807</v>
      </c>
      <c r="G23" s="8" t="s">
        <v>139</v>
      </c>
      <c r="H23" s="3" t="s">
        <v>64</v>
      </c>
    </row>
    <row r="24" spans="1:8" ht="16.5" x14ac:dyDescent="0.3">
      <c r="A24">
        <v>20</v>
      </c>
      <c r="B24" t="s">
        <v>17</v>
      </c>
      <c r="C24" t="s">
        <v>65</v>
      </c>
      <c r="D24" s="13" t="s">
        <v>86</v>
      </c>
      <c r="E24" s="9" t="s">
        <v>112</v>
      </c>
      <c r="F24" s="11">
        <f>2/39*100</f>
        <v>5.1282051282051277</v>
      </c>
      <c r="G24" s="8" t="s">
        <v>140</v>
      </c>
      <c r="H24" s="1" t="s">
        <v>66</v>
      </c>
    </row>
    <row r="25" spans="1:8" ht="16.5" x14ac:dyDescent="0.3">
      <c r="A25" s="4">
        <v>21</v>
      </c>
      <c r="B25" t="s">
        <v>18</v>
      </c>
      <c r="C25" t="s">
        <v>67</v>
      </c>
      <c r="D25" s="13" t="s">
        <v>95</v>
      </c>
      <c r="E25" s="9" t="s">
        <v>113</v>
      </c>
      <c r="F25" s="11">
        <v>100</v>
      </c>
      <c r="G25" s="8" t="s">
        <v>141</v>
      </c>
      <c r="H25" s="1" t="s">
        <v>68</v>
      </c>
    </row>
    <row r="26" spans="1:8" ht="16.5" x14ac:dyDescent="0.3">
      <c r="A26" s="4">
        <v>22</v>
      </c>
      <c r="B26" t="s">
        <v>73</v>
      </c>
      <c r="C26" t="s">
        <v>19</v>
      </c>
      <c r="D26" s="13" t="s">
        <v>80</v>
      </c>
      <c r="E26" s="9" t="s">
        <v>114</v>
      </c>
      <c r="F26" s="11">
        <v>100</v>
      </c>
      <c r="G26" s="8" t="s">
        <v>142</v>
      </c>
      <c r="H26" s="1" t="s">
        <v>69</v>
      </c>
    </row>
    <row r="27" spans="1:8" ht="16.5" x14ac:dyDescent="0.3">
      <c r="A27" s="5">
        <v>23</v>
      </c>
      <c r="B27" t="s">
        <v>20</v>
      </c>
      <c r="C27" t="s">
        <v>96</v>
      </c>
      <c r="D27" s="13" t="s">
        <v>84</v>
      </c>
      <c r="E27" s="9" t="s">
        <v>104</v>
      </c>
      <c r="F27" s="11">
        <v>100</v>
      </c>
      <c r="G27" s="8" t="s">
        <v>142</v>
      </c>
      <c r="H27" s="1" t="s">
        <v>70</v>
      </c>
    </row>
    <row r="28" spans="1:8" x14ac:dyDescent="0.25">
      <c r="A28" s="6">
        <v>24</v>
      </c>
      <c r="B28" t="s">
        <v>74</v>
      </c>
      <c r="C28" t="s">
        <v>21</v>
      </c>
      <c r="D28" s="13" t="s">
        <v>80</v>
      </c>
      <c r="E28" s="9" t="s">
        <v>115</v>
      </c>
      <c r="F28" s="11">
        <f>1/19*100</f>
        <v>5.2631578947368416</v>
      </c>
      <c r="G28" s="8" t="s">
        <v>143</v>
      </c>
    </row>
    <row r="29" spans="1:8" x14ac:dyDescent="0.25">
      <c r="A29">
        <v>25</v>
      </c>
      <c r="B29" t="s">
        <v>75</v>
      </c>
      <c r="C29" t="s">
        <v>97</v>
      </c>
      <c r="D29" s="13" t="s">
        <v>80</v>
      </c>
      <c r="E29" s="9" t="s">
        <v>116</v>
      </c>
      <c r="F29" s="11">
        <f>2/29*100</f>
        <v>6.8965517241379306</v>
      </c>
      <c r="G29" s="13" t="s">
        <v>143</v>
      </c>
    </row>
    <row r="30" spans="1:8" ht="16.5" x14ac:dyDescent="0.3">
      <c r="A30">
        <v>25</v>
      </c>
      <c r="B30" t="s">
        <v>76</v>
      </c>
      <c r="C30" t="s">
        <v>22</v>
      </c>
      <c r="D30" s="13" t="s">
        <v>80</v>
      </c>
      <c r="E30" s="9">
        <v>0</v>
      </c>
      <c r="G30" s="13" t="s">
        <v>143</v>
      </c>
      <c r="H30" s="1" t="s">
        <v>201</v>
      </c>
    </row>
    <row r="31" spans="1:8" x14ac:dyDescent="0.25">
      <c r="A31">
        <v>25</v>
      </c>
      <c r="B31" t="s">
        <v>23</v>
      </c>
      <c r="C31" t="s">
        <v>71</v>
      </c>
      <c r="D31" s="13" t="s">
        <v>80</v>
      </c>
      <c r="E31" s="9" t="s">
        <v>117</v>
      </c>
      <c r="F31" s="11">
        <f>2/3*100</f>
        <v>66.666666666666657</v>
      </c>
      <c r="G31" s="13" t="s">
        <v>143</v>
      </c>
    </row>
    <row r="32" spans="1:8" x14ac:dyDescent="0.25">
      <c r="A32">
        <v>25</v>
      </c>
      <c r="B32" t="s">
        <v>77</v>
      </c>
      <c r="C32" t="s">
        <v>24</v>
      </c>
      <c r="D32" s="13" t="s">
        <v>80</v>
      </c>
      <c r="E32" s="9" t="s">
        <v>118</v>
      </c>
      <c r="F32" s="11">
        <f>5/11*100</f>
        <v>45.454545454545453</v>
      </c>
      <c r="G32" s="13" t="s">
        <v>143</v>
      </c>
    </row>
    <row r="33" spans="1:8" x14ac:dyDescent="0.25">
      <c r="A33">
        <v>25</v>
      </c>
      <c r="B33" t="s">
        <v>78</v>
      </c>
      <c r="C33" t="s">
        <v>25</v>
      </c>
      <c r="D33" s="13" t="s">
        <v>80</v>
      </c>
      <c r="E33" s="9" t="s">
        <v>119</v>
      </c>
      <c r="F33" s="11">
        <f>4/19*100</f>
        <v>21.052631578947366</v>
      </c>
      <c r="G33" s="13" t="s">
        <v>143</v>
      </c>
    </row>
    <row r="34" spans="1:8" x14ac:dyDescent="0.25">
      <c r="A34">
        <v>25</v>
      </c>
      <c r="B34" t="s">
        <v>79</v>
      </c>
      <c r="C34" t="s">
        <v>26</v>
      </c>
      <c r="D34" s="13" t="s">
        <v>80</v>
      </c>
      <c r="E34" s="9" t="s">
        <v>120</v>
      </c>
      <c r="F34" s="11">
        <f>13/234*100</f>
        <v>5.5555555555555554</v>
      </c>
      <c r="G34" s="13" t="s">
        <v>143</v>
      </c>
    </row>
    <row r="35" spans="1:8" x14ac:dyDescent="0.25">
      <c r="A35">
        <v>25</v>
      </c>
      <c r="B35" t="s">
        <v>81</v>
      </c>
      <c r="C35" t="s">
        <v>27</v>
      </c>
      <c r="D35" s="13" t="s">
        <v>80</v>
      </c>
      <c r="E35" s="9" t="s">
        <v>121</v>
      </c>
      <c r="F35" s="11">
        <f>4/27*100</f>
        <v>14.814814814814813</v>
      </c>
      <c r="G35" s="13" t="s">
        <v>143</v>
      </c>
    </row>
    <row r="36" spans="1:8" ht="16.5" x14ac:dyDescent="0.3">
      <c r="A36">
        <v>25</v>
      </c>
      <c r="B36" t="s">
        <v>83</v>
      </c>
      <c r="C36" t="s">
        <v>82</v>
      </c>
      <c r="D36" s="13" t="s">
        <v>80</v>
      </c>
      <c r="E36" s="10">
        <v>0</v>
      </c>
      <c r="F36" s="12"/>
      <c r="G36" s="13" t="s">
        <v>143</v>
      </c>
      <c r="H36" s="1" t="s">
        <v>201</v>
      </c>
    </row>
    <row r="37" spans="1:8" x14ac:dyDescent="0.25">
      <c r="A37" s="5">
        <v>25</v>
      </c>
      <c r="B37" t="s">
        <v>29</v>
      </c>
      <c r="C37" t="s">
        <v>28</v>
      </c>
      <c r="D37" s="13" t="s">
        <v>84</v>
      </c>
      <c r="E37" s="9" t="s">
        <v>122</v>
      </c>
      <c r="F37" s="11">
        <f>7/21*100</f>
        <v>33.333333333333329</v>
      </c>
      <c r="G37" s="13" t="s">
        <v>143</v>
      </c>
    </row>
    <row r="38" spans="1:8" ht="16.5" x14ac:dyDescent="0.3">
      <c r="A38">
        <v>25</v>
      </c>
      <c r="B38" t="s">
        <v>99</v>
      </c>
      <c r="C38" t="s">
        <v>98</v>
      </c>
      <c r="D38" s="13" t="s">
        <v>95</v>
      </c>
      <c r="E38" s="9">
        <v>0</v>
      </c>
      <c r="G38" s="8" t="s">
        <v>144</v>
      </c>
      <c r="H38" s="1" t="s">
        <v>201</v>
      </c>
    </row>
    <row r="39" spans="1:8" ht="16.5" x14ac:dyDescent="0.3">
      <c r="A39" s="4"/>
      <c r="B39" t="s">
        <v>85</v>
      </c>
      <c r="C39" t="s">
        <v>30</v>
      </c>
      <c r="D39" s="13" t="s">
        <v>80</v>
      </c>
      <c r="E39" s="9" t="s">
        <v>104</v>
      </c>
      <c r="F39" s="11">
        <v>100</v>
      </c>
      <c r="G39" s="8" t="s">
        <v>145</v>
      </c>
      <c r="H39" s="1" t="s">
        <v>42</v>
      </c>
    </row>
    <row r="40" spans="1:8" x14ac:dyDescent="0.25">
      <c r="A40" s="7"/>
      <c r="B40" t="s">
        <v>31</v>
      </c>
      <c r="C40" t="s">
        <v>32</v>
      </c>
      <c r="D40" s="13" t="s">
        <v>80</v>
      </c>
      <c r="E40" s="9" t="s">
        <v>108</v>
      </c>
      <c r="F40" s="11">
        <f>1/5*100</f>
        <v>20</v>
      </c>
      <c r="G40" s="8" t="s">
        <v>146</v>
      </c>
      <c r="H40" t="s">
        <v>43</v>
      </c>
    </row>
    <row r="42" spans="1:8" x14ac:dyDescent="0.25">
      <c r="A42" s="5"/>
      <c r="B42" t="s">
        <v>147</v>
      </c>
      <c r="C42" t="s">
        <v>148</v>
      </c>
      <c r="D42" s="13" t="s">
        <v>149</v>
      </c>
      <c r="E42" s="9" t="s">
        <v>150</v>
      </c>
      <c r="G42" s="8" t="s">
        <v>151</v>
      </c>
    </row>
    <row r="43" spans="1:8" x14ac:dyDescent="0.25">
      <c r="A43" s="5"/>
      <c r="B43" t="s">
        <v>152</v>
      </c>
      <c r="C43" t="s">
        <v>153</v>
      </c>
      <c r="D43" s="13" t="s">
        <v>154</v>
      </c>
      <c r="E43" s="9" t="s">
        <v>155</v>
      </c>
      <c r="G43" s="8" t="s">
        <v>156</v>
      </c>
    </row>
    <row r="44" spans="1:8" x14ac:dyDescent="0.25">
      <c r="A44" s="5"/>
      <c r="B44" t="s">
        <v>165</v>
      </c>
      <c r="C44" t="s">
        <v>157</v>
      </c>
      <c r="D44" s="13" t="s">
        <v>179</v>
      </c>
      <c r="G44" s="8" t="s">
        <v>166</v>
      </c>
      <c r="H44" t="s">
        <v>178</v>
      </c>
    </row>
    <row r="45" spans="1:8" x14ac:dyDescent="0.25">
      <c r="A45" s="5"/>
      <c r="B45" t="s">
        <v>168</v>
      </c>
      <c r="C45" t="s">
        <v>159</v>
      </c>
      <c r="D45" s="13" t="s">
        <v>84</v>
      </c>
      <c r="G45" s="8" t="s">
        <v>169</v>
      </c>
      <c r="H45" t="s">
        <v>158</v>
      </c>
    </row>
    <row r="46" spans="1:8" x14ac:dyDescent="0.25">
      <c r="A46" s="5"/>
      <c r="B46" t="s">
        <v>160</v>
      </c>
      <c r="C46" t="s">
        <v>161</v>
      </c>
      <c r="D46" s="13" t="s">
        <v>84</v>
      </c>
      <c r="G46" s="8" t="s">
        <v>170</v>
      </c>
    </row>
    <row r="48" spans="1:8" x14ac:dyDescent="0.25">
      <c r="A48" s="5"/>
      <c r="B48" t="s">
        <v>171</v>
      </c>
      <c r="C48" t="s">
        <v>162</v>
      </c>
      <c r="D48" s="13" t="s">
        <v>84</v>
      </c>
      <c r="E48" s="9" t="s">
        <v>172</v>
      </c>
      <c r="G48" s="8" t="s">
        <v>173</v>
      </c>
      <c r="H48" t="s">
        <v>163</v>
      </c>
    </row>
    <row r="49" spans="1:8" x14ac:dyDescent="0.25">
      <c r="A49" s="5"/>
      <c r="B49" t="s">
        <v>174</v>
      </c>
      <c r="C49" t="s">
        <v>164</v>
      </c>
      <c r="D49" s="13" t="s">
        <v>179</v>
      </c>
      <c r="E49" s="9" t="s">
        <v>177</v>
      </c>
      <c r="G49" s="8" t="s">
        <v>176</v>
      </c>
      <c r="H49" t="s">
        <v>175</v>
      </c>
    </row>
    <row r="50" spans="1:8" x14ac:dyDescent="0.25">
      <c r="A50" s="18"/>
    </row>
    <row r="51" spans="1:8" x14ac:dyDescent="0.25">
      <c r="A51" s="18"/>
      <c r="C51" t="s">
        <v>189</v>
      </c>
    </row>
    <row r="52" spans="1:8" x14ac:dyDescent="0.25">
      <c r="A52" s="18"/>
      <c r="C52" t="s">
        <v>200</v>
      </c>
    </row>
    <row r="53" spans="1:8" x14ac:dyDescent="0.25">
      <c r="A53" s="18"/>
      <c r="C53" t="s">
        <v>190</v>
      </c>
    </row>
    <row r="54" spans="1:8" x14ac:dyDescent="0.25">
      <c r="A54" s="18"/>
      <c r="C54" t="s">
        <v>191</v>
      </c>
    </row>
    <row r="55" spans="1:8" x14ac:dyDescent="0.25">
      <c r="A55" s="18"/>
      <c r="C55" t="s">
        <v>192</v>
      </c>
    </row>
    <row r="56" spans="1:8" x14ac:dyDescent="0.25">
      <c r="A56" s="18"/>
    </row>
    <row r="57" spans="1:8" x14ac:dyDescent="0.25">
      <c r="A57" s="18"/>
      <c r="C57" t="s">
        <v>193</v>
      </c>
    </row>
    <row r="58" spans="1:8" x14ac:dyDescent="0.25">
      <c r="A58" s="18"/>
      <c r="C58" t="s">
        <v>92</v>
      </c>
    </row>
    <row r="59" spans="1:8" x14ac:dyDescent="0.25">
      <c r="A59" s="18"/>
      <c r="C59" t="s">
        <v>194</v>
      </c>
    </row>
    <row r="60" spans="1:8" x14ac:dyDescent="0.25">
      <c r="C60" t="s">
        <v>167</v>
      </c>
    </row>
    <row r="61" spans="1:8" x14ac:dyDescent="0.25">
      <c r="C61" t="s">
        <v>195</v>
      </c>
      <c r="H61" t="s">
        <v>199</v>
      </c>
    </row>
    <row r="62" spans="1:8" x14ac:dyDescent="0.25">
      <c r="G62" s="14"/>
      <c r="H62" t="s">
        <v>196</v>
      </c>
    </row>
    <row r="63" spans="1:8" x14ac:dyDescent="0.25">
      <c r="C63" t="s">
        <v>91</v>
      </c>
      <c r="G63" s="15"/>
      <c r="H63" t="s">
        <v>198</v>
      </c>
    </row>
    <row r="64" spans="1:8" x14ac:dyDescent="0.25">
      <c r="C64" t="s">
        <v>87</v>
      </c>
      <c r="G64" s="16"/>
      <c r="H64" t="s">
        <v>197</v>
      </c>
    </row>
    <row r="65" spans="3:3" x14ac:dyDescent="0.25">
      <c r="C65" t="s">
        <v>94</v>
      </c>
    </row>
    <row r="66" spans="3:3" x14ac:dyDescent="0.25">
      <c r="C66" t="s">
        <v>88</v>
      </c>
    </row>
  </sheetData>
  <sheetProtection password="95E9" sheet="1" objects="1" scenarios="1"/>
  <customSheetViews>
    <customSheetView guid="{3C445C02-3C56-4100-B1F3-320420735BFA}">
      <selection activeCell="E1" sqref="E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ignoredErrors>
    <ignoredError sqref="G5:G40 G42:G46 G48: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C445C02-3C56-4100-B1F3-320420735BF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C445C02-3C56-4100-B1F3-320420735BF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C445C02-3C56-4100-B1F3-320420735BF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2021-06-12T13:08:22Z</dcterms:created>
  <dcterms:modified xsi:type="dcterms:W3CDTF">2021-06-23T18:23:36Z</dcterms:modified>
</cp:coreProperties>
</file>